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зинг или креди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2D5A3D"/>
      </patternFill>
    </fill>
    <fill>
      <patternFill patternType="solid">
        <fgColor rgb="00FFF3CD"/>
      </patternFill>
    </fill>
    <fill>
      <patternFill patternType="solid">
        <fgColor rgb="00E8ED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3" fontId="0" fillId="3" borderId="0" pivotButton="0" quotePrefix="0" xfId="0"/>
    <xf numFmtId="9" fontId="0" fillId="0" borderId="0" pivotButton="0" quotePrefix="0" xfId="0"/>
    <xf numFmtId="3" fontId="0" fillId="0" borderId="0" pivotButton="0" quotePrefix="0" xfId="0"/>
    <xf numFmtId="3" fontId="4" fillId="4" borderId="0" pivotButton="0" quotePrefix="0" xfId="0"/>
    <xf numFmtId="3" fontId="4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</cols>
  <sheetData>
    <row r="1">
      <c r="A1" s="1" t="inlineStr">
        <is>
          <t>Калькулятор: лизинг или кредит — чистая стоимость владения</t>
        </is>
      </c>
    </row>
    <row r="2">
      <c r="A2" s="2" t="inlineStr">
        <is>
          <t>МарФин · marfinco.ru · суммы без НДС; жёлтые ячейки — ваши данные</t>
        </is>
      </c>
    </row>
    <row r="4">
      <c r="A4" s="3" t="inlineStr">
        <is>
          <t>ИСХОДНЫЕ ДАННЫЕ</t>
        </is>
      </c>
    </row>
    <row r="5">
      <c r="A5" t="inlineStr">
        <is>
          <t>Стоимость имущества, ₽</t>
        </is>
      </c>
      <c r="B5" s="4" t="n">
        <v>3000000</v>
      </c>
    </row>
    <row r="6">
      <c r="A6" t="inlineStr">
        <is>
          <t>Срок договора, лет</t>
        </is>
      </c>
      <c r="B6" s="4" t="n">
        <v>3</v>
      </c>
    </row>
    <row r="7">
      <c r="A7" t="inlineStr">
        <is>
          <t>Переплата процентов по кредиту за срок, ₽</t>
        </is>
      </c>
      <c r="B7" s="4" t="n">
        <v>700000</v>
      </c>
    </row>
    <row r="8">
      <c r="A8" t="inlineStr">
        <is>
          <t>Удорожание по лизингу за срок, ₽</t>
        </is>
      </c>
      <c r="B8" s="4" t="n">
        <v>850000</v>
      </c>
    </row>
    <row r="9">
      <c r="A9" t="inlineStr">
        <is>
          <t>Срок полезного использования (амортизация), лет</t>
        </is>
      </c>
      <c r="B9" s="4" t="n">
        <v>5</v>
      </c>
    </row>
    <row r="10">
      <c r="A10" t="inlineStr">
        <is>
          <t>Режим: 1 = ОСНО (25%), 2 = УСН Д-Р (15%), 3 = УСН Доходы/АУСН (0%)</t>
        </is>
      </c>
      <c r="B10" s="4" t="n">
        <v>1</v>
      </c>
    </row>
    <row r="11">
      <c r="A11" t="inlineStr">
        <is>
          <t>Ставка налога (авто)</t>
        </is>
      </c>
      <c r="B11" s="5">
        <f>IF(B10=1,0.25,IF(B10=2,0.15,0))</f>
        <v/>
      </c>
    </row>
    <row r="13">
      <c r="A13" s="3" t="inlineStr">
        <is>
          <t>КРЕДИТ</t>
        </is>
      </c>
    </row>
    <row r="14">
      <c r="A14" t="inlineStr">
        <is>
          <t>Все платежи сверх стоимости (переплата)</t>
        </is>
      </c>
      <c r="B14" s="6">
        <f>B7</f>
        <v/>
      </c>
    </row>
    <row r="15">
      <c r="A15" t="inlineStr">
        <is>
          <t>В расходы за срок: ОСНО — амортизация+%, УСН Д-Р — стоимость+%</t>
        </is>
      </c>
      <c r="B15" s="6">
        <f>IF(B10=1,B5/B9*MIN(B6,B9)+B7,IF(B10=2,B5+B7,0))</f>
        <v/>
      </c>
    </row>
    <row r="16">
      <c r="A16" t="inlineStr">
        <is>
          <t>Налоговая экономия</t>
        </is>
      </c>
      <c r="B16" s="6">
        <f>B15*B11</f>
        <v/>
      </c>
    </row>
    <row r="17">
      <c r="A17" t="inlineStr">
        <is>
          <t>ЧИСТАЯ стоимость финансирования (переплата − экономия)</t>
        </is>
      </c>
      <c r="B17" s="7">
        <f>B14-B16</f>
        <v/>
      </c>
    </row>
    <row r="19">
      <c r="A19" s="3" t="inlineStr">
        <is>
          <t>ЛИЗИНГ</t>
        </is>
      </c>
    </row>
    <row r="20">
      <c r="A20" t="inlineStr">
        <is>
          <t>Все платежи сверх стоимости (удорожание)</t>
        </is>
      </c>
      <c r="B20" s="6">
        <f>B8</f>
        <v/>
      </c>
    </row>
    <row r="21">
      <c r="A21" t="inlineStr">
        <is>
          <t>В расходы за срок: все платежи (стоимость + удорожание)</t>
        </is>
      </c>
      <c r="B21" s="6">
        <f>IF(B10=3,0,B5+B8)</f>
        <v/>
      </c>
    </row>
    <row r="22">
      <c r="A22" t="inlineStr">
        <is>
          <t>Налоговая экономия</t>
        </is>
      </c>
      <c r="B22" s="6">
        <f>B21*B11</f>
        <v/>
      </c>
    </row>
    <row r="23">
      <c r="A23" t="inlineStr">
        <is>
          <t>ЧИСТАЯ стоимость финансирования</t>
        </is>
      </c>
      <c r="B23" s="7">
        <f>B20-B22</f>
        <v/>
      </c>
    </row>
    <row r="25">
      <c r="A25" s="3" t="inlineStr">
        <is>
          <t>ИТОГ</t>
        </is>
      </c>
    </row>
    <row r="26">
      <c r="A26" t="inlineStr">
        <is>
          <t>Разница (плюс = лизинг выгоднее)</t>
        </is>
      </c>
      <c r="B26" s="8">
        <f>B17-B23</f>
        <v/>
      </c>
    </row>
    <row r="27">
      <c r="A27" t="inlineStr">
        <is>
          <t>Выгоднее</t>
        </is>
      </c>
      <c r="B27" s="9">
        <f>IF(B26&gt;0,"Лизинг","Кредит")</f>
        <v/>
      </c>
    </row>
    <row r="29">
      <c r="A29" s="10" t="inlineStr">
        <is>
          <t>Расчёт упрощённый: не учитывает выкупную стоимость, момент вычета НДС, ускоренную амортизацию (усиливает лизинг на ОСНО), комиссии и страховки. Для крупной сделки закажите финмодель. Не налоговая консультация.</t>
        </is>
      </c>
    </row>
    <row r="30"/>
    <row r="31"/>
  </sheetData>
  <mergeCells count="1">
    <mergeCell ref="A29:D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2026-09-11T15:46:36Z</dcterms:created>
  <dcterms:modified xmlns:dcterms="http://purl.org/dc/terms/" xmlns:xsi="http://www.w3.org/2001/XMLSchema-instance" xsi:type="dcterms:W3CDTF">2026-09-11T15:46:36Z</dcterms:modified>
</cp:coreProperties>
</file>